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cy\Dropbox\Docs_darcy\SITE DARCY-CALAZANS\"/>
    </mc:Choice>
  </mc:AlternateContent>
  <xr:revisionPtr revIDLastSave="0" documentId="8_{09E9C596-22BA-4868-9C25-2A8C60F5E1E0}" xr6:coauthVersionLast="45" xr6:coauthVersionMax="45" xr10:uidLastSave="{00000000-0000-0000-0000-000000000000}"/>
  <bookViews>
    <workbookView xWindow="-120" yWindow="-120" windowWidth="29040" windowHeight="15840" xr2:uid="{A9409DF5-9B49-4C3C-8C45-A1C8E74D6D0E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G17" i="1"/>
  <c r="F17" i="1"/>
  <c r="F18" i="1" s="1"/>
  <c r="I16" i="1"/>
  <c r="K16" i="1" s="1"/>
  <c r="G16" i="1"/>
  <c r="F16" i="1"/>
  <c r="I15" i="1"/>
  <c r="K15" i="1" s="1"/>
  <c r="G15" i="1"/>
  <c r="F15" i="1"/>
  <c r="I14" i="1"/>
  <c r="K14" i="1" s="1"/>
  <c r="G14" i="1"/>
  <c r="F14" i="1"/>
  <c r="I13" i="1"/>
  <c r="K13" i="1" s="1"/>
  <c r="G13" i="1"/>
  <c r="F13" i="1"/>
  <c r="I12" i="1"/>
  <c r="K12" i="1" s="1"/>
  <c r="G12" i="1"/>
  <c r="F12" i="1"/>
  <c r="I11" i="1"/>
  <c r="K11" i="1" s="1"/>
  <c r="G11" i="1"/>
  <c r="F11" i="1"/>
  <c r="I10" i="1"/>
  <c r="K10" i="1" s="1"/>
  <c r="G10" i="1"/>
  <c r="F10" i="1"/>
  <c r="I9" i="1"/>
  <c r="K9" i="1" s="1"/>
  <c r="G9" i="1"/>
  <c r="F9" i="1"/>
  <c r="I8" i="1"/>
  <c r="K8" i="1" s="1"/>
  <c r="L8" i="1" s="1"/>
  <c r="F8" i="1"/>
  <c r="L9" i="1" l="1"/>
  <c r="L11" i="1"/>
  <c r="F19" i="1"/>
  <c r="L13" i="1"/>
  <c r="L15" i="1"/>
  <c r="L18" i="1"/>
  <c r="L10" i="1"/>
  <c r="L12" i="1"/>
  <c r="L14" i="1"/>
  <c r="L16" i="1"/>
  <c r="L19" i="1" s="1"/>
</calcChain>
</file>

<file path=xl/sharedStrings.xml><?xml version="1.0" encoding="utf-8"?>
<sst xmlns="http://schemas.openxmlformats.org/spreadsheetml/2006/main" count="94" uniqueCount="45">
  <si>
    <t>Taxas</t>
  </si>
  <si>
    <t>ICMS total</t>
  </si>
  <si>
    <t>Retorno</t>
  </si>
  <si>
    <t>Anos</t>
  </si>
  <si>
    <t>IPM</t>
  </si>
  <si>
    <t>Relativo</t>
  </si>
  <si>
    <t>anuais</t>
  </si>
  <si>
    <t>Val.correntes</t>
  </si>
  <si>
    <t>IPCA</t>
  </si>
  <si>
    <t>A preços 2019</t>
  </si>
  <si>
    <t>Perda 10 anos</t>
  </si>
  <si>
    <t>Perda 9 anos</t>
  </si>
  <si>
    <t>Perda anual</t>
  </si>
  <si>
    <t>https://receita.fazenda.rs.gov.br/conteudo/5086/ipm---definitivos</t>
  </si>
  <si>
    <t>Acesso 05/10/2020.</t>
  </si>
  <si>
    <t>Elaboração própria.</t>
  </si>
  <si>
    <t>IPM PortoAlegre, 2011-2020</t>
  </si>
  <si>
    <t>Cálculos próprios.</t>
  </si>
  <si>
    <t>Em R$ milhões correntes</t>
  </si>
  <si>
    <t>Porto Alegre</t>
  </si>
  <si>
    <t>Caxias</t>
  </si>
  <si>
    <t>Canoas</t>
  </si>
  <si>
    <t>Gravataí</t>
  </si>
  <si>
    <t>5º lugar</t>
  </si>
  <si>
    <t>Estado</t>
  </si>
  <si>
    <t>Triunfo</t>
  </si>
  <si>
    <t>N.Hamburgo</t>
  </si>
  <si>
    <t>R.Grande</t>
  </si>
  <si>
    <t>S.Cruz do Sul</t>
  </si>
  <si>
    <t>https://cidades.ibge.gov.br/brasil/rs/porto-alegre/pesquisa/38/47001?tipo=ranking</t>
  </si>
  <si>
    <t>PIB do Estado: FEE-RS e atual DEE-RS.</t>
  </si>
  <si>
    <t>Dados em relativos</t>
  </si>
  <si>
    <t>Variação nominal</t>
  </si>
  <si>
    <t>Total</t>
  </si>
  <si>
    <t xml:space="preserve">anual </t>
  </si>
  <si>
    <t xml:space="preserve">IPCA   </t>
  </si>
  <si>
    <t>Observação: Dos cinco principais, somente Gravataí cresceu acima do Estado.</t>
  </si>
  <si>
    <t>Participação do PIB-RS</t>
  </si>
  <si>
    <t>PIB do cinco principais municípios do RS</t>
  </si>
  <si>
    <t xml:space="preserve">não dispomos, que, geralmente, varia mais que o IPCA, que colocamos apenas para ter uma ideia. </t>
  </si>
  <si>
    <t>Índice participação no ICMS do Município de Porto Alegre (IPM) entre 2011-2020 e valor do retorno no período 2011 a 2019</t>
  </si>
  <si>
    <t>Municípios 5° lugar</t>
  </si>
  <si>
    <t>ND</t>
  </si>
  <si>
    <t xml:space="preserve">Caxias foi o que cresceu menos, que,  por ser o mais industrializado,  sentiu mais a recessão a partir de 2014. </t>
  </si>
  <si>
    <t xml:space="preserve">NOTA: Não calculamos a variação real, porque PIB se deflaciona pelo defaltor implícito do PIB, de 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</si>
</sst>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0000_-;\-* #,##0.000000_-;_-* &quot;-&quot;??_-;_-@_-"/>
    <numFmt numFmtId="165" formatCode="_-* #,##0_-;\-* #,##0_-;_-* &quot;-&quot;??_-;_-@_-"/>
    <numFmt numFmtId="166" formatCode="_-* #,##0.00000_-;\-* #,##0.00000_-;_-* &quot;-&quot;??_-;_-@_-"/>
    <numFmt numFmtId="167" formatCode="0.0%"/>
    <numFmt numFmtId="169" formatCode="_(* #,##0.00_);_(* \(#,##0.00\);_(* &quot;-&quot;??_);_(@_)"/>
    <numFmt numFmtId="170" formatCode="_(* #,##0_);_(* \(#,##0\);_(* &quot;-&quot;??_);_(@_)"/>
    <numFmt numFmtId="171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43" fontId="0" fillId="0" borderId="0" xfId="1" applyFont="1"/>
    <xf numFmtId="43" fontId="0" fillId="2" borderId="0" xfId="1" applyFont="1" applyFill="1"/>
    <xf numFmtId="165" fontId="0" fillId="0" borderId="0" xfId="1" applyNumberFormat="1" applyFont="1"/>
    <xf numFmtId="166" fontId="0" fillId="0" borderId="0" xfId="1" applyNumberFormat="1" applyFont="1"/>
    <xf numFmtId="167" fontId="0" fillId="0" borderId="0" xfId="2" applyNumberFormat="1" applyFont="1"/>
    <xf numFmtId="0" fontId="0" fillId="0" borderId="3" xfId="0" applyBorder="1" applyAlignment="1">
      <alignment horizontal="center"/>
    </xf>
    <xf numFmtId="164" fontId="0" fillId="0" borderId="3" xfId="1" applyNumberFormat="1" applyFont="1" applyBorder="1"/>
    <xf numFmtId="43" fontId="0" fillId="0" borderId="3" xfId="1" applyFont="1" applyBorder="1"/>
    <xf numFmtId="167" fontId="0" fillId="0" borderId="3" xfId="2" applyNumberFormat="1" applyFont="1" applyBorder="1"/>
    <xf numFmtId="165" fontId="0" fillId="2" borderId="3" xfId="1" applyNumberFormat="1" applyFont="1" applyFill="1" applyBorder="1"/>
    <xf numFmtId="0" fontId="0" fillId="2" borderId="3" xfId="0" applyFill="1" applyBorder="1"/>
    <xf numFmtId="43" fontId="0" fillId="0" borderId="0" xfId="0" applyNumberFormat="1"/>
    <xf numFmtId="167" fontId="0" fillId="0" borderId="1" xfId="2" applyNumberFormat="1" applyFont="1" applyBorder="1"/>
    <xf numFmtId="170" fontId="3" fillId="3" borderId="0" xfId="3" applyNumberFormat="1" applyFont="1" applyFill="1" applyBorder="1" applyAlignment="1">
      <alignment vertical="center"/>
    </xf>
    <xf numFmtId="0" fontId="0" fillId="2" borderId="1" xfId="0" applyFill="1" applyBorder="1"/>
    <xf numFmtId="165" fontId="0" fillId="2" borderId="1" xfId="1" applyNumberFormat="1" applyFont="1" applyFill="1" applyBorder="1"/>
    <xf numFmtId="171" fontId="0" fillId="0" borderId="0" xfId="1" applyNumberFormat="1" applyFont="1"/>
    <xf numFmtId="171" fontId="0" fillId="0" borderId="3" xfId="1" applyNumberFormat="1" applyFont="1" applyBorder="1"/>
    <xf numFmtId="9" fontId="0" fillId="0" borderId="0" xfId="2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2" borderId="3" xfId="1" applyNumberFormat="1" applyFont="1" applyFill="1" applyBorder="1" applyAlignment="1">
      <alignment horizontal="center"/>
    </xf>
  </cellXfs>
  <cellStyles count="4">
    <cellStyle name="Normal" xfId="0" builtinId="0"/>
    <cellStyle name="Porcentagem" xfId="2" builtinId="5"/>
    <cellStyle name="Separador de milhares 2" xfId="3" xr:uid="{1D26468D-35CE-47D5-BA7B-366AB67FCA41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24959828854416E-2"/>
          <c:y val="6.2015529111692655E-2"/>
          <c:w val="0.87934350216994872"/>
          <c:h val="0.82326469440464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[1]IPM_ICMS!$E$25</c:f>
              <c:strCache>
                <c:ptCount val="1"/>
                <c:pt idx="0">
                  <c:v>IPM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[1]IPM_ICMS!$D$26:$D$35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[1]IPM_ICMS!$E$26:$E$35</c:f>
              <c:numCache>
                <c:formatCode>_(* #,##0.00_);_(* \(#,##0.00\);_(* "-"??_);_(@_)</c:formatCode>
                <c:ptCount val="10"/>
                <c:pt idx="0">
                  <c:v>11.165823</c:v>
                </c:pt>
                <c:pt idx="1">
                  <c:v>10.765488</c:v>
                </c:pt>
                <c:pt idx="2">
                  <c:v>10.557257</c:v>
                </c:pt>
                <c:pt idx="3">
                  <c:v>10.626704999999999</c:v>
                </c:pt>
                <c:pt idx="4">
                  <c:v>10.530343999999999</c:v>
                </c:pt>
                <c:pt idx="5">
                  <c:v>9.8602369999999997</c:v>
                </c:pt>
                <c:pt idx="6">
                  <c:v>9.2859789999999993</c:v>
                </c:pt>
                <c:pt idx="7">
                  <c:v>8.6242870000000007</c:v>
                </c:pt>
                <c:pt idx="8">
                  <c:v>8.1119669999999999</c:v>
                </c:pt>
                <c:pt idx="9">
                  <c:v>7.7543920000000002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E-4DDB-8F4F-2C7112E08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530496"/>
        <c:axId val="452533776"/>
      </c:barChart>
      <c:catAx>
        <c:axId val="45253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2533776"/>
        <c:crosses val="autoZero"/>
        <c:auto val="1"/>
        <c:lblAlgn val="ctr"/>
        <c:lblOffset val="100"/>
        <c:noMultiLvlLbl val="0"/>
      </c:catAx>
      <c:valAx>
        <c:axId val="452533776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253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25</xdr:row>
      <xdr:rowOff>19050</xdr:rowOff>
    </xdr:from>
    <xdr:to>
      <xdr:col>8</xdr:col>
      <xdr:colOff>914400</xdr:colOff>
      <xdr:row>37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223412-B721-476A-A535-36F1A9D08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cy/Dropbox/Docs_darcy/PMPOA/Dados%20or&#231;ament&#225;ri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s"/>
      <sheetName val="Res.orçamentário"/>
      <sheetName val="JUN-19-20"/>
      <sheetName val="IPM_ICMS"/>
      <sheetName val="PIB Porto Alegre"/>
    </sheetNames>
    <sheetDataSet>
      <sheetData sheetId="0"/>
      <sheetData sheetId="1"/>
      <sheetData sheetId="2"/>
      <sheetData sheetId="3">
        <row r="25">
          <cell r="E25" t="str">
            <v>IPM</v>
          </cell>
        </row>
        <row r="26">
          <cell r="D26">
            <v>2011</v>
          </cell>
          <cell r="E26">
            <v>11.165823</v>
          </cell>
        </row>
        <row r="27">
          <cell r="D27">
            <v>2012</v>
          </cell>
          <cell r="E27">
            <v>10.765488</v>
          </cell>
        </row>
        <row r="28">
          <cell r="D28">
            <v>2013</v>
          </cell>
          <cell r="E28">
            <v>10.557257</v>
          </cell>
        </row>
        <row r="29">
          <cell r="D29">
            <v>2014</v>
          </cell>
          <cell r="E29">
            <v>10.626704999999999</v>
          </cell>
        </row>
        <row r="30">
          <cell r="D30">
            <v>2015</v>
          </cell>
          <cell r="E30">
            <v>10.530343999999999</v>
          </cell>
        </row>
        <row r="31">
          <cell r="D31">
            <v>2016</v>
          </cell>
          <cell r="E31">
            <v>9.8602369999999997</v>
          </cell>
        </row>
        <row r="32">
          <cell r="D32">
            <v>2017</v>
          </cell>
          <cell r="E32">
            <v>9.2859789999999993</v>
          </cell>
        </row>
        <row r="33">
          <cell r="D33">
            <v>2018</v>
          </cell>
          <cell r="E33">
            <v>8.6242870000000007</v>
          </cell>
        </row>
        <row r="34">
          <cell r="D34">
            <v>2019</v>
          </cell>
          <cell r="E34">
            <v>8.1119669999999999</v>
          </cell>
        </row>
        <row r="35">
          <cell r="D35">
            <v>2020</v>
          </cell>
          <cell r="E35">
            <v>7.7543920000000002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F1E5-D977-43D8-BE15-AB06525D39F4}">
  <dimension ref="D4:L100"/>
  <sheetViews>
    <sheetView showGridLines="0" tabSelected="1" workbookViewId="0">
      <selection activeCell="N81" sqref="N81"/>
    </sheetView>
  </sheetViews>
  <sheetFormatPr defaultRowHeight="15" x14ac:dyDescent="0.25"/>
  <cols>
    <col min="4" max="5" width="12.85546875" customWidth="1"/>
    <col min="6" max="7" width="10.7109375" customWidth="1"/>
    <col min="8" max="8" width="15.28515625" bestFit="1" customWidth="1"/>
    <col min="9" max="9" width="14" customWidth="1"/>
    <col min="10" max="10" width="18.140625" bestFit="1" customWidth="1"/>
    <col min="11" max="11" width="16.28515625" customWidth="1"/>
  </cols>
  <sheetData>
    <row r="4" spans="4:12" x14ac:dyDescent="0.25">
      <c r="D4" s="2" t="s">
        <v>40</v>
      </c>
    </row>
    <row r="5" spans="4:12" ht="15.75" thickBot="1" x14ac:dyDescent="0.3">
      <c r="D5" s="1"/>
      <c r="E5" s="1"/>
      <c r="F5" s="1"/>
      <c r="G5" s="1"/>
      <c r="H5" s="1"/>
      <c r="I5" s="1"/>
      <c r="J5" s="1"/>
      <c r="K5" s="1"/>
      <c r="L5" s="1"/>
    </row>
    <row r="6" spans="4:12" x14ac:dyDescent="0.25">
      <c r="D6" s="3"/>
      <c r="E6" s="3"/>
      <c r="F6" s="3"/>
      <c r="G6" s="3" t="s">
        <v>0</v>
      </c>
      <c r="H6" s="3" t="s">
        <v>1</v>
      </c>
      <c r="I6" s="3"/>
      <c r="J6" s="3"/>
      <c r="K6" s="4" t="s">
        <v>2</v>
      </c>
      <c r="L6" s="4"/>
    </row>
    <row r="7" spans="4:12" x14ac:dyDescent="0.25"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2</v>
      </c>
      <c r="J7" s="6" t="s">
        <v>8</v>
      </c>
      <c r="K7" s="6" t="s">
        <v>9</v>
      </c>
      <c r="L7" s="6" t="s">
        <v>5</v>
      </c>
    </row>
    <row r="8" spans="4:12" x14ac:dyDescent="0.25">
      <c r="D8" s="7">
        <v>2011</v>
      </c>
      <c r="E8" s="8">
        <v>11.165823</v>
      </c>
      <c r="F8" s="9">
        <f>E8/E$8*100</f>
        <v>100</v>
      </c>
      <c r="G8" s="10"/>
      <c r="H8" s="11">
        <v>19502930375.529999</v>
      </c>
      <c r="I8" s="11">
        <f>E8*H8/100</f>
        <v>2177662685.5449147</v>
      </c>
      <c r="J8" s="12">
        <v>1.5697996404910275</v>
      </c>
      <c r="K8" s="11">
        <f>I8*J8</f>
        <v>3418494100.8791327</v>
      </c>
      <c r="L8" s="9">
        <f>K8/K$8*100</f>
        <v>100</v>
      </c>
    </row>
    <row r="9" spans="4:12" x14ac:dyDescent="0.25">
      <c r="D9" s="7">
        <v>2012</v>
      </c>
      <c r="E9" s="8">
        <v>10.765488</v>
      </c>
      <c r="F9" s="9">
        <f t="shared" ref="F9:F17" si="0">E9/E$8*100</f>
        <v>96.414639565753461</v>
      </c>
      <c r="G9" s="13">
        <f>E9/E8-1</f>
        <v>-3.5853604342465428E-2</v>
      </c>
      <c r="H9" s="11">
        <v>21378208633.93</v>
      </c>
      <c r="I9" s="11">
        <f t="shared" ref="I9:I16" si="1">E9*H9/100</f>
        <v>2301468485.100698</v>
      </c>
      <c r="J9" s="12">
        <v>1.4893216704053454</v>
      </c>
      <c r="K9" s="11">
        <f t="shared" ref="K9:K16" si="2">I9*J9</f>
        <v>3427626888.6154313</v>
      </c>
      <c r="L9" s="9">
        <f t="shared" ref="L9:L16" si="3">K9/K$8*100</f>
        <v>100.26715821255769</v>
      </c>
    </row>
    <row r="10" spans="4:12" x14ac:dyDescent="0.25">
      <c r="D10" s="7">
        <v>2013</v>
      </c>
      <c r="E10" s="8">
        <v>10.557257</v>
      </c>
      <c r="F10" s="9">
        <f t="shared" si="0"/>
        <v>94.54974344479578</v>
      </c>
      <c r="G10" s="13">
        <f t="shared" ref="G10:G17" si="4">E10/E9-1</f>
        <v>-1.9342458047419631E-2</v>
      </c>
      <c r="H10" s="11">
        <v>24060565600.689999</v>
      </c>
      <c r="I10" s="11">
        <f t="shared" si="1"/>
        <v>2540135746.1184368</v>
      </c>
      <c r="J10" s="12">
        <v>1.4023196786167573</v>
      </c>
      <c r="K10" s="11">
        <f t="shared" si="2"/>
        <v>3562082343.1397433</v>
      </c>
      <c r="L10" s="9">
        <f t="shared" si="3"/>
        <v>104.20033611360289</v>
      </c>
    </row>
    <row r="11" spans="4:12" x14ac:dyDescent="0.25">
      <c r="D11" s="7">
        <v>2014</v>
      </c>
      <c r="E11" s="8">
        <v>10.626704999999999</v>
      </c>
      <c r="F11" s="9">
        <f t="shared" si="0"/>
        <v>95.171712824034543</v>
      </c>
      <c r="G11" s="13">
        <f t="shared" si="4"/>
        <v>6.5782238700828888E-3</v>
      </c>
      <c r="H11" s="11">
        <v>25854213139.249996</v>
      </c>
      <c r="I11" s="11">
        <f t="shared" si="1"/>
        <v>2747450960.3793364</v>
      </c>
      <c r="J11" s="12">
        <v>1.318849205273011</v>
      </c>
      <c r="K11" s="11">
        <f t="shared" si="2"/>
        <v>3623473515.6228585</v>
      </c>
      <c r="L11" s="9">
        <f t="shared" si="3"/>
        <v>105.99619038953472</v>
      </c>
    </row>
    <row r="12" spans="4:12" x14ac:dyDescent="0.25">
      <c r="D12" s="7">
        <v>2015</v>
      </c>
      <c r="E12" s="8">
        <v>10.530343999999999</v>
      </c>
      <c r="F12" s="9">
        <f t="shared" si="0"/>
        <v>94.308713294129774</v>
      </c>
      <c r="G12" s="13">
        <f t="shared" si="4"/>
        <v>-9.067815470552687E-3</v>
      </c>
      <c r="H12" s="11">
        <v>27125892798.25</v>
      </c>
      <c r="I12" s="11">
        <f t="shared" si="1"/>
        <v>2856449824.7269506</v>
      </c>
      <c r="J12" s="12">
        <v>1.2096216210572679</v>
      </c>
      <c r="K12" s="11">
        <f t="shared" si="2"/>
        <v>3455223467.4549627</v>
      </c>
      <c r="L12" s="9">
        <f t="shared" si="3"/>
        <v>101.07443118203376</v>
      </c>
    </row>
    <row r="13" spans="4:12" x14ac:dyDescent="0.25">
      <c r="D13" s="7">
        <v>2016</v>
      </c>
      <c r="E13" s="8">
        <v>9.8602369999999997</v>
      </c>
      <c r="F13" s="9">
        <f t="shared" si="0"/>
        <v>88.30730166508998</v>
      </c>
      <c r="G13" s="13">
        <f t="shared" si="4"/>
        <v>-6.3635812847139595E-2</v>
      </c>
      <c r="H13" s="11">
        <v>30159937994.940002</v>
      </c>
      <c r="I13" s="11">
        <f t="shared" si="1"/>
        <v>2973841365.3541322</v>
      </c>
      <c r="J13" s="12">
        <v>1.1124067947051146</v>
      </c>
      <c r="K13" s="11">
        <f t="shared" si="2"/>
        <v>3308121341.1950717</v>
      </c>
      <c r="L13" s="9">
        <f t="shared" si="3"/>
        <v>96.771304661439189</v>
      </c>
    </row>
    <row r="14" spans="4:12" x14ac:dyDescent="0.25">
      <c r="D14" s="7">
        <v>2017</v>
      </c>
      <c r="E14" s="8">
        <v>9.2859789999999993</v>
      </c>
      <c r="F14" s="9">
        <f t="shared" si="0"/>
        <v>83.164304144889272</v>
      </c>
      <c r="G14" s="13">
        <f t="shared" si="4"/>
        <v>-5.8239776589548597E-2</v>
      </c>
      <c r="H14" s="11">
        <v>31665533803.519997</v>
      </c>
      <c r="I14" s="11">
        <f t="shared" si="1"/>
        <v>2940454819.2327681</v>
      </c>
      <c r="J14" s="12">
        <v>1.0753463448524083</v>
      </c>
      <c r="K14" s="11">
        <f t="shared" si="2"/>
        <v>3162007342.0656061</v>
      </c>
      <c r="L14" s="9">
        <f t="shared" si="3"/>
        <v>92.497083474633882</v>
      </c>
    </row>
    <row r="15" spans="4:12" x14ac:dyDescent="0.25">
      <c r="D15" s="7">
        <v>2018</v>
      </c>
      <c r="E15" s="8">
        <v>8.6242870000000007</v>
      </c>
      <c r="F15" s="9">
        <f t="shared" si="0"/>
        <v>77.238256418716304</v>
      </c>
      <c r="G15" s="13">
        <f t="shared" si="4"/>
        <v>-7.1257107085854754E-2</v>
      </c>
      <c r="H15" s="11">
        <v>34548012894.87001</v>
      </c>
      <c r="I15" s="11">
        <f t="shared" si="1"/>
        <v>2979519784.8505983</v>
      </c>
      <c r="J15" s="12">
        <v>1.0373297621216897</v>
      </c>
      <c r="K15" s="11">
        <f t="shared" si="2"/>
        <v>3090744549.6559391</v>
      </c>
      <c r="L15" s="9">
        <f t="shared" si="3"/>
        <v>90.412458189150996</v>
      </c>
    </row>
    <row r="16" spans="4:12" x14ac:dyDescent="0.25">
      <c r="D16" s="7">
        <v>2019</v>
      </c>
      <c r="E16" s="8">
        <v>8.1119669999999999</v>
      </c>
      <c r="F16" s="9">
        <f t="shared" si="0"/>
        <v>72.649969464857179</v>
      </c>
      <c r="G16" s="13">
        <f t="shared" si="4"/>
        <v>-5.9404331047888448E-2</v>
      </c>
      <c r="H16" s="11">
        <v>35441735865.239998</v>
      </c>
      <c r="I16" s="11">
        <f t="shared" si="1"/>
        <v>2875021917.6154332</v>
      </c>
      <c r="J16" s="12">
        <v>1</v>
      </c>
      <c r="K16" s="11">
        <f t="shared" si="2"/>
        <v>2875021917.6154332</v>
      </c>
      <c r="L16" s="9">
        <f t="shared" si="3"/>
        <v>84.102000260174933</v>
      </c>
    </row>
    <row r="17" spans="4:12" x14ac:dyDescent="0.25">
      <c r="D17" s="14">
        <v>2020</v>
      </c>
      <c r="E17" s="15">
        <v>7.7543920000000002</v>
      </c>
      <c r="F17" s="16">
        <f t="shared" si="0"/>
        <v>69.447563336800172</v>
      </c>
      <c r="G17" s="17">
        <f t="shared" si="4"/>
        <v>-4.4079937701916205E-2</v>
      </c>
      <c r="H17" s="30" t="s">
        <v>42</v>
      </c>
      <c r="I17" s="18"/>
      <c r="J17" s="19"/>
      <c r="K17" s="19"/>
      <c r="L17" s="19"/>
    </row>
    <row r="18" spans="4:12" x14ac:dyDescent="0.25">
      <c r="D18" t="s">
        <v>10</v>
      </c>
      <c r="F18" s="9">
        <f>F8-F17</f>
        <v>30.552436663199828</v>
      </c>
      <c r="G18" s="9"/>
      <c r="K18" t="s">
        <v>11</v>
      </c>
      <c r="L18" s="20">
        <f>L8-L16</f>
        <v>15.897999739825067</v>
      </c>
    </row>
    <row r="19" spans="4:12" ht="15.75" thickBot="1" x14ac:dyDescent="0.3">
      <c r="D19" s="1" t="s">
        <v>12</v>
      </c>
      <c r="E19" s="1"/>
      <c r="F19" s="21">
        <f>(F17/F8)^(1/10)-1</f>
        <v>-3.5803165698701789E-2</v>
      </c>
      <c r="G19" s="21"/>
      <c r="H19" s="1"/>
      <c r="I19" s="1"/>
      <c r="J19" s="1"/>
      <c r="K19" s="1" t="s">
        <v>12</v>
      </c>
      <c r="L19" s="21">
        <f>(L16/L8)^(1/9)-1</f>
        <v>-1.9053894685068573E-2</v>
      </c>
    </row>
    <row r="20" spans="4:12" x14ac:dyDescent="0.25">
      <c r="D20" t="s">
        <v>13</v>
      </c>
      <c r="J20" t="s">
        <v>14</v>
      </c>
    </row>
    <row r="21" spans="4:12" x14ac:dyDescent="0.25">
      <c r="D21" t="s">
        <v>15</v>
      </c>
    </row>
    <row r="24" spans="4:12" x14ac:dyDescent="0.25">
      <c r="D24" s="2" t="s">
        <v>16</v>
      </c>
    </row>
    <row r="26" spans="4:12" x14ac:dyDescent="0.25">
      <c r="F26" t="s">
        <v>4</v>
      </c>
    </row>
    <row r="27" spans="4:12" x14ac:dyDescent="0.25">
      <c r="E27" s="7">
        <v>2011</v>
      </c>
      <c r="F27" s="20">
        <f>E8</f>
        <v>11.165823</v>
      </c>
    </row>
    <row r="28" spans="4:12" x14ac:dyDescent="0.25">
      <c r="E28" s="7">
        <v>2012</v>
      </c>
      <c r="F28" s="20">
        <f>E9</f>
        <v>10.765488</v>
      </c>
    </row>
    <row r="29" spans="4:12" x14ac:dyDescent="0.25">
      <c r="E29" s="7">
        <v>2013</v>
      </c>
      <c r="F29" s="20">
        <f>E10</f>
        <v>10.557257</v>
      </c>
    </row>
    <row r="30" spans="4:12" x14ac:dyDescent="0.25">
      <c r="E30" s="7">
        <v>2014</v>
      </c>
      <c r="F30" s="20">
        <f>E11</f>
        <v>10.626704999999999</v>
      </c>
    </row>
    <row r="31" spans="4:12" x14ac:dyDescent="0.25">
      <c r="E31" s="7">
        <v>2015</v>
      </c>
      <c r="F31" s="20">
        <f>E12</f>
        <v>10.530343999999999</v>
      </c>
    </row>
    <row r="32" spans="4:12" x14ac:dyDescent="0.25">
      <c r="E32" s="7">
        <v>2016</v>
      </c>
      <c r="F32" s="20">
        <f>E13</f>
        <v>9.8602369999999997</v>
      </c>
    </row>
    <row r="33" spans="4:11" x14ac:dyDescent="0.25">
      <c r="E33" s="7">
        <v>2017</v>
      </c>
      <c r="F33" s="20">
        <f>E14</f>
        <v>9.2859789999999993</v>
      </c>
    </row>
    <row r="34" spans="4:11" x14ac:dyDescent="0.25">
      <c r="E34" s="7">
        <v>2018</v>
      </c>
      <c r="F34" s="20">
        <f>E15</f>
        <v>8.6242870000000007</v>
      </c>
    </row>
    <row r="35" spans="4:11" x14ac:dyDescent="0.25">
      <c r="E35" s="7">
        <v>2019</v>
      </c>
      <c r="F35" s="20">
        <f>E16</f>
        <v>8.1119669999999999</v>
      </c>
    </row>
    <row r="36" spans="4:11" x14ac:dyDescent="0.25">
      <c r="E36" s="14">
        <v>2020</v>
      </c>
      <c r="F36" s="20">
        <f>E17</f>
        <v>7.7543920000000002</v>
      </c>
    </row>
    <row r="39" spans="4:11" x14ac:dyDescent="0.25">
      <c r="D39" t="s">
        <v>13</v>
      </c>
    </row>
    <row r="40" spans="4:11" x14ac:dyDescent="0.25">
      <c r="D40" t="s">
        <v>17</v>
      </c>
    </row>
    <row r="43" spans="4:11" x14ac:dyDescent="0.25">
      <c r="D43" s="2" t="s">
        <v>38</v>
      </c>
    </row>
    <row r="44" spans="4:11" x14ac:dyDescent="0.25">
      <c r="D44" t="s">
        <v>18</v>
      </c>
    </row>
    <row r="45" spans="4:11" ht="15.75" thickBot="1" x14ac:dyDescent="0.3">
      <c r="D45" s="29"/>
      <c r="E45" s="29"/>
      <c r="F45" s="29"/>
      <c r="G45" s="29"/>
      <c r="H45" s="29"/>
      <c r="I45" s="29"/>
      <c r="J45" s="29"/>
      <c r="K45" s="29"/>
    </row>
    <row r="46" spans="4:11" x14ac:dyDescent="0.25">
      <c r="D46" s="6" t="s">
        <v>3</v>
      </c>
      <c r="E46" s="6" t="s">
        <v>19</v>
      </c>
      <c r="F46" s="6" t="s">
        <v>20</v>
      </c>
      <c r="G46" s="6" t="s">
        <v>21</v>
      </c>
      <c r="H46" s="6" t="s">
        <v>22</v>
      </c>
      <c r="I46" s="6" t="s">
        <v>23</v>
      </c>
      <c r="J46" s="6" t="s">
        <v>41</v>
      </c>
      <c r="K46" s="28" t="s">
        <v>24</v>
      </c>
    </row>
    <row r="47" spans="4:11" x14ac:dyDescent="0.25">
      <c r="D47" s="7">
        <v>2008</v>
      </c>
      <c r="E47" s="11">
        <v>35019</v>
      </c>
      <c r="F47" s="11">
        <v>12394</v>
      </c>
      <c r="G47" s="11">
        <v>9005</v>
      </c>
      <c r="H47" s="11">
        <v>5381</v>
      </c>
      <c r="I47" s="11">
        <v>4897</v>
      </c>
      <c r="J47" t="s">
        <v>25</v>
      </c>
      <c r="K47" s="22">
        <v>190229.82244171639</v>
      </c>
    </row>
    <row r="48" spans="4:11" x14ac:dyDescent="0.25">
      <c r="D48" s="7">
        <v>2009</v>
      </c>
      <c r="E48" s="11">
        <v>37342</v>
      </c>
      <c r="F48" s="11">
        <v>12579</v>
      </c>
      <c r="G48" s="11">
        <v>13705</v>
      </c>
      <c r="H48" s="11">
        <v>5600</v>
      </c>
      <c r="I48" s="11">
        <v>4657</v>
      </c>
      <c r="J48" t="s">
        <v>25</v>
      </c>
      <c r="K48" s="22">
        <v>204344.94020504941</v>
      </c>
    </row>
    <row r="49" spans="4:11" x14ac:dyDescent="0.25">
      <c r="D49" s="7">
        <v>2010</v>
      </c>
      <c r="E49" s="11">
        <v>42725</v>
      </c>
      <c r="F49" s="11">
        <v>16471</v>
      </c>
      <c r="G49" s="11">
        <v>12718</v>
      </c>
      <c r="H49" s="11">
        <v>7295</v>
      </c>
      <c r="I49" s="11">
        <v>5670</v>
      </c>
      <c r="J49" t="s">
        <v>25</v>
      </c>
      <c r="K49" s="22">
        <v>241249.16390214983</v>
      </c>
    </row>
    <row r="50" spans="4:11" x14ac:dyDescent="0.25">
      <c r="D50" s="7">
        <v>2011</v>
      </c>
      <c r="E50" s="11">
        <v>48288</v>
      </c>
      <c r="F50" s="11">
        <v>18800</v>
      </c>
      <c r="G50" s="11">
        <v>10605</v>
      </c>
      <c r="H50" s="11">
        <v>7984</v>
      </c>
      <c r="I50" s="11">
        <v>6204</v>
      </c>
      <c r="J50" t="s">
        <v>26</v>
      </c>
      <c r="K50" s="22">
        <v>265056.41629124497</v>
      </c>
    </row>
    <row r="51" spans="4:11" x14ac:dyDescent="0.25">
      <c r="D51" s="7">
        <v>2012</v>
      </c>
      <c r="E51" s="11">
        <v>54205</v>
      </c>
      <c r="F51" s="11">
        <v>20150</v>
      </c>
      <c r="G51" s="11">
        <v>9795</v>
      </c>
      <c r="H51" s="11">
        <v>8412</v>
      </c>
      <c r="I51" s="11">
        <v>6521</v>
      </c>
      <c r="J51" t="s">
        <v>26</v>
      </c>
      <c r="K51" s="22">
        <v>287587.01868002699</v>
      </c>
    </row>
    <row r="52" spans="4:11" x14ac:dyDescent="0.25">
      <c r="D52" s="7">
        <v>2013</v>
      </c>
      <c r="E52" s="11">
        <v>57920</v>
      </c>
      <c r="F52" s="11">
        <v>21396</v>
      </c>
      <c r="G52" s="11">
        <v>11220</v>
      </c>
      <c r="H52" s="11">
        <v>10193</v>
      </c>
      <c r="I52" s="11">
        <v>8148</v>
      </c>
      <c r="J52" t="s">
        <v>27</v>
      </c>
      <c r="K52" s="22">
        <v>332292.72607540397</v>
      </c>
    </row>
    <row r="53" spans="4:11" x14ac:dyDescent="0.25">
      <c r="D53" s="7">
        <v>2014</v>
      </c>
      <c r="E53" s="11">
        <v>63990</v>
      </c>
      <c r="F53" s="11">
        <v>22412</v>
      </c>
      <c r="G53" s="11">
        <v>9986</v>
      </c>
      <c r="H53" s="11">
        <v>10892</v>
      </c>
      <c r="I53" s="11">
        <v>7984</v>
      </c>
      <c r="J53" t="s">
        <v>28</v>
      </c>
      <c r="K53" s="22">
        <v>357816.423826502</v>
      </c>
    </row>
    <row r="54" spans="4:11" x14ac:dyDescent="0.25">
      <c r="D54" s="7">
        <v>2015</v>
      </c>
      <c r="E54" s="11">
        <v>68133</v>
      </c>
      <c r="F54" s="11">
        <v>20633</v>
      </c>
      <c r="G54" s="11">
        <v>16245</v>
      </c>
      <c r="H54" s="11">
        <v>9732</v>
      </c>
      <c r="I54" s="11">
        <v>8122</v>
      </c>
      <c r="J54" t="s">
        <v>26</v>
      </c>
      <c r="K54" s="22">
        <v>383803.38712583581</v>
      </c>
    </row>
    <row r="55" spans="4:11" x14ac:dyDescent="0.25">
      <c r="D55" s="7">
        <v>2016</v>
      </c>
      <c r="E55" s="11">
        <v>72735</v>
      </c>
      <c r="F55" s="11">
        <v>20070</v>
      </c>
      <c r="G55" s="11">
        <v>20134</v>
      </c>
      <c r="H55" s="11">
        <v>10122</v>
      </c>
      <c r="I55" s="11">
        <v>9661</v>
      </c>
      <c r="J55" t="s">
        <v>27</v>
      </c>
      <c r="K55" s="22">
        <v>410275.93395244301</v>
      </c>
    </row>
    <row r="56" spans="4:11" x14ac:dyDescent="0.25">
      <c r="D56" s="7">
        <v>2017</v>
      </c>
      <c r="E56" s="11">
        <v>73862</v>
      </c>
      <c r="F56" s="11">
        <v>21717</v>
      </c>
      <c r="G56" s="11">
        <v>18947</v>
      </c>
      <c r="H56" s="11">
        <v>12406</v>
      </c>
      <c r="I56" s="11">
        <v>9216</v>
      </c>
      <c r="J56" t="s">
        <v>27</v>
      </c>
      <c r="K56" s="22">
        <v>423150</v>
      </c>
    </row>
    <row r="57" spans="4:11" ht="15.75" thickBot="1" x14ac:dyDescent="0.3">
      <c r="D57" s="23"/>
      <c r="E57" s="24"/>
      <c r="F57" s="24"/>
      <c r="G57" s="24"/>
      <c r="H57" s="23"/>
      <c r="I57" s="23"/>
      <c r="J57" s="23"/>
      <c r="K57" s="23"/>
    </row>
    <row r="58" spans="4:11" x14ac:dyDescent="0.25">
      <c r="D58" t="s">
        <v>29</v>
      </c>
      <c r="E58" s="11"/>
      <c r="F58" s="11"/>
      <c r="G58" s="11"/>
    </row>
    <row r="59" spans="4:11" x14ac:dyDescent="0.25">
      <c r="D59" t="s">
        <v>30</v>
      </c>
      <c r="E59" s="11"/>
      <c r="F59" s="11"/>
      <c r="G59" s="11"/>
    </row>
    <row r="60" spans="4:11" x14ac:dyDescent="0.25">
      <c r="G60" s="11"/>
    </row>
    <row r="61" spans="4:11" x14ac:dyDescent="0.25">
      <c r="D61" s="2" t="s">
        <v>31</v>
      </c>
      <c r="G61" s="11"/>
    </row>
    <row r="62" spans="4:11" ht="15.75" thickBot="1" x14ac:dyDescent="0.3">
      <c r="D62" s="1"/>
      <c r="E62" s="1"/>
      <c r="F62" s="1"/>
      <c r="G62" s="1"/>
      <c r="H62" s="1"/>
      <c r="I62" s="1"/>
      <c r="J62" s="1"/>
      <c r="K62" s="1"/>
    </row>
    <row r="63" spans="4:11" x14ac:dyDescent="0.25">
      <c r="D63" s="5" t="s">
        <v>3</v>
      </c>
      <c r="E63" s="5" t="s">
        <v>19</v>
      </c>
      <c r="F63" s="5" t="s">
        <v>20</v>
      </c>
      <c r="G63" s="5" t="s">
        <v>21</v>
      </c>
      <c r="H63" s="5" t="s">
        <v>22</v>
      </c>
      <c r="I63" s="5" t="s">
        <v>23</v>
      </c>
      <c r="J63" s="6" t="s">
        <v>41</v>
      </c>
      <c r="K63" s="5" t="s">
        <v>24</v>
      </c>
    </row>
    <row r="64" spans="4:11" x14ac:dyDescent="0.25">
      <c r="D64" s="7">
        <v>2008</v>
      </c>
      <c r="E64" s="25">
        <v>100</v>
      </c>
      <c r="F64" s="25">
        <v>100</v>
      </c>
      <c r="G64" s="25">
        <v>100</v>
      </c>
      <c r="H64" s="25">
        <v>100</v>
      </c>
      <c r="I64" s="25">
        <v>100</v>
      </c>
      <c r="J64" s="25" t="s">
        <v>25</v>
      </c>
      <c r="K64" s="25">
        <v>100</v>
      </c>
    </row>
    <row r="65" spans="4:11" x14ac:dyDescent="0.25">
      <c r="D65" s="7">
        <v>2009</v>
      </c>
      <c r="E65" s="25">
        <v>106.63354179159884</v>
      </c>
      <c r="F65" s="25">
        <v>101.49265773761498</v>
      </c>
      <c r="G65" s="25">
        <v>152.19322598556357</v>
      </c>
      <c r="H65" s="25">
        <v>104.06987548782753</v>
      </c>
      <c r="I65" s="25">
        <v>95.099040228711445</v>
      </c>
      <c r="J65" s="25" t="s">
        <v>25</v>
      </c>
      <c r="K65" s="25">
        <v>107.42003413668625</v>
      </c>
    </row>
    <row r="66" spans="4:11" x14ac:dyDescent="0.25">
      <c r="D66" s="7">
        <v>2010</v>
      </c>
      <c r="E66" s="25">
        <v>122.00519717867444</v>
      </c>
      <c r="F66" s="25">
        <v>132.89494916895273</v>
      </c>
      <c r="G66" s="25">
        <v>141.23264852859523</v>
      </c>
      <c r="H66" s="25">
        <v>135.56959672923247</v>
      </c>
      <c r="I66" s="25">
        <v>115.78517459669185</v>
      </c>
      <c r="J66" s="25" t="s">
        <v>25</v>
      </c>
      <c r="K66" s="25">
        <v>126.81984391593753</v>
      </c>
    </row>
    <row r="67" spans="4:11" x14ac:dyDescent="0.25">
      <c r="D67" s="7">
        <v>2011</v>
      </c>
      <c r="E67" s="25">
        <v>137.89085924783689</v>
      </c>
      <c r="F67" s="25">
        <v>151.68629982249476</v>
      </c>
      <c r="G67" s="25">
        <v>117.76790671848974</v>
      </c>
      <c r="H67" s="25">
        <v>148.37390819550268</v>
      </c>
      <c r="I67" s="25">
        <v>126.68981008780887</v>
      </c>
      <c r="J67" s="25" t="s">
        <v>26</v>
      </c>
      <c r="K67" s="25">
        <v>139.33483871723337</v>
      </c>
    </row>
    <row r="68" spans="4:11" x14ac:dyDescent="0.25">
      <c r="D68" s="7">
        <v>2012</v>
      </c>
      <c r="E68" s="25">
        <v>154.78740112510351</v>
      </c>
      <c r="F68" s="25">
        <v>162.5786670969824</v>
      </c>
      <c r="G68" s="25">
        <v>108.77290394225429</v>
      </c>
      <c r="H68" s="25">
        <v>156.32782010778666</v>
      </c>
      <c r="I68" s="25">
        <v>133.16316111905249</v>
      </c>
      <c r="J68" s="25" t="s">
        <v>26</v>
      </c>
      <c r="K68" s="25">
        <v>151.17872423401931</v>
      </c>
    </row>
    <row r="69" spans="4:11" x14ac:dyDescent="0.25">
      <c r="D69" s="7">
        <v>2013</v>
      </c>
      <c r="E69" s="25">
        <v>165.39592792484081</v>
      </c>
      <c r="F69" s="25">
        <v>172.63191867032435</v>
      </c>
      <c r="G69" s="25">
        <v>124.59744586340922</v>
      </c>
      <c r="H69" s="25">
        <v>189.42575729418323</v>
      </c>
      <c r="I69" s="25">
        <v>166.38758423524607</v>
      </c>
      <c r="J69" s="25" t="s">
        <v>27</v>
      </c>
      <c r="K69" s="25">
        <v>174.67961742813148</v>
      </c>
    </row>
    <row r="70" spans="4:11" x14ac:dyDescent="0.25">
      <c r="D70" s="7">
        <v>2014</v>
      </c>
      <c r="E70" s="25">
        <v>182.72937548188125</v>
      </c>
      <c r="F70" s="25">
        <v>180.82943359690174</v>
      </c>
      <c r="G70" s="25">
        <v>110.89394780677402</v>
      </c>
      <c r="H70" s="25">
        <v>202.41590782382457</v>
      </c>
      <c r="I70" s="25">
        <v>163.03859505819889</v>
      </c>
      <c r="J70" s="25" t="s">
        <v>28</v>
      </c>
      <c r="K70" s="25">
        <v>188.09691310947403</v>
      </c>
    </row>
    <row r="71" spans="4:11" x14ac:dyDescent="0.25">
      <c r="D71" s="7">
        <v>2015</v>
      </c>
      <c r="E71" s="25">
        <v>194.56009594791399</v>
      </c>
      <c r="F71" s="25">
        <v>166.47571405518801</v>
      </c>
      <c r="G71" s="25">
        <v>180.399777901166</v>
      </c>
      <c r="H71" s="25">
        <v>180.85857647277456</v>
      </c>
      <c r="I71" s="25">
        <v>165.85664692668979</v>
      </c>
      <c r="J71" s="25" t="s">
        <v>26</v>
      </c>
      <c r="K71" s="25">
        <v>201.75773819240538</v>
      </c>
    </row>
    <row r="72" spans="4:11" x14ac:dyDescent="0.25">
      <c r="D72" s="7">
        <v>2016</v>
      </c>
      <c r="E72" s="25">
        <v>207.70153345326824</v>
      </c>
      <c r="F72" s="25">
        <v>161.93319348071648</v>
      </c>
      <c r="G72" s="25">
        <v>223.58689616879511</v>
      </c>
      <c r="H72" s="25">
        <v>188.10629994424829</v>
      </c>
      <c r="I72" s="25">
        <v>197.28405146007759</v>
      </c>
      <c r="J72" s="25" t="s">
        <v>27</v>
      </c>
      <c r="K72" s="25">
        <v>215.67382479061371</v>
      </c>
    </row>
    <row r="73" spans="4:11" x14ac:dyDescent="0.25">
      <c r="D73" s="14">
        <v>2017</v>
      </c>
      <c r="E73" s="26">
        <v>210.91978640166769</v>
      </c>
      <c r="F73" s="26">
        <v>175.22188155559141</v>
      </c>
      <c r="G73" s="26">
        <v>210.40533037201556</v>
      </c>
      <c r="H73" s="26">
        <v>230.55194201821223</v>
      </c>
      <c r="I73" s="26">
        <v>188.19685521748008</v>
      </c>
      <c r="J73" s="26" t="s">
        <v>27</v>
      </c>
      <c r="K73" s="26">
        <v>222.44146294656133</v>
      </c>
    </row>
    <row r="74" spans="4:11" x14ac:dyDescent="0.25">
      <c r="D74" s="2" t="s">
        <v>32</v>
      </c>
    </row>
    <row r="75" spans="4:11" x14ac:dyDescent="0.25">
      <c r="D75" t="s">
        <v>33</v>
      </c>
      <c r="E75" s="27">
        <v>1.1091978640166769</v>
      </c>
      <c r="F75" s="27">
        <v>0.75221881555591419</v>
      </c>
      <c r="G75" s="27">
        <v>1.1040533037201556</v>
      </c>
      <c r="H75" s="27">
        <v>1.3055194201821223</v>
      </c>
      <c r="I75" s="27">
        <v>0.88196855217480086</v>
      </c>
      <c r="J75" s="27"/>
      <c r="K75" s="27">
        <v>1.2244146294656133</v>
      </c>
    </row>
    <row r="76" spans="4:11" x14ac:dyDescent="0.25">
      <c r="D76" t="s">
        <v>34</v>
      </c>
      <c r="E76" s="13">
        <v>8.6458234480757623E-2</v>
      </c>
      <c r="F76" s="13">
        <v>6.4303207669683671E-2</v>
      </c>
      <c r="G76" s="13">
        <v>8.6163471642433542E-2</v>
      </c>
      <c r="H76" s="13">
        <v>9.7255187538118681E-2</v>
      </c>
      <c r="I76" s="13">
        <v>7.2784486752518029E-2</v>
      </c>
      <c r="J76" s="13"/>
      <c r="K76" s="13">
        <v>9.2897737677419823E-2</v>
      </c>
    </row>
    <row r="77" spans="4:11" x14ac:dyDescent="0.25">
      <c r="D77" t="s">
        <v>35</v>
      </c>
      <c r="E77" s="13">
        <v>6.1765687736031971E-2</v>
      </c>
      <c r="F77" s="13">
        <v>6.1765687736031971E-2</v>
      </c>
      <c r="G77" s="13">
        <v>6.1765687736031971E-2</v>
      </c>
      <c r="H77" s="13">
        <v>6.1765687736031971E-2</v>
      </c>
      <c r="I77" s="13">
        <v>6.1765687736031971E-2</v>
      </c>
      <c r="J77" s="13"/>
      <c r="K77" s="13">
        <v>6.1765687736031971E-2</v>
      </c>
    </row>
    <row r="78" spans="4:11" ht="15.75" thickBot="1" x14ac:dyDescent="0.3">
      <c r="D78" s="23"/>
      <c r="E78" s="23"/>
      <c r="F78" s="23"/>
      <c r="G78" s="23"/>
      <c r="H78" s="23"/>
      <c r="I78" s="23"/>
      <c r="J78" s="23"/>
      <c r="K78" s="23"/>
    </row>
    <row r="79" spans="4:11" x14ac:dyDescent="0.25">
      <c r="D79" s="2" t="s">
        <v>44</v>
      </c>
    </row>
    <row r="80" spans="4:11" x14ac:dyDescent="0.25">
      <c r="D80" t="s">
        <v>39</v>
      </c>
    </row>
    <row r="82" spans="4:11" x14ac:dyDescent="0.25">
      <c r="D82" s="2" t="s">
        <v>36</v>
      </c>
    </row>
    <row r="83" spans="4:11" x14ac:dyDescent="0.25">
      <c r="D83" t="s">
        <v>43</v>
      </c>
    </row>
    <row r="86" spans="4:11" x14ac:dyDescent="0.25">
      <c r="D86" s="2" t="s">
        <v>37</v>
      </c>
    </row>
    <row r="87" spans="4:11" ht="15.75" thickBot="1" x14ac:dyDescent="0.3">
      <c r="D87" s="1"/>
      <c r="E87" s="1"/>
      <c r="F87" s="1"/>
      <c r="G87" s="1"/>
      <c r="H87" s="1"/>
      <c r="I87" s="1"/>
      <c r="J87" s="1"/>
      <c r="K87" s="1"/>
    </row>
    <row r="88" spans="4:11" x14ac:dyDescent="0.25">
      <c r="D88" s="6" t="s">
        <v>3</v>
      </c>
      <c r="E88" s="6" t="s">
        <v>19</v>
      </c>
      <c r="F88" s="6" t="s">
        <v>20</v>
      </c>
      <c r="G88" s="6" t="s">
        <v>21</v>
      </c>
      <c r="H88" s="6" t="s">
        <v>22</v>
      </c>
      <c r="I88" s="6" t="s">
        <v>23</v>
      </c>
      <c r="J88" s="6" t="s">
        <v>41</v>
      </c>
      <c r="K88" s="28" t="s">
        <v>24</v>
      </c>
    </row>
    <row r="89" spans="4:11" x14ac:dyDescent="0.25">
      <c r="D89" s="7">
        <v>2008</v>
      </c>
      <c r="E89" s="13">
        <v>0.18408785515598799</v>
      </c>
      <c r="F89" s="13">
        <v>6.515277069029142E-2</v>
      </c>
      <c r="G89" s="13">
        <v>4.7337477817175587E-2</v>
      </c>
      <c r="H89" s="13">
        <v>2.828683710541053E-2</v>
      </c>
      <c r="I89" s="13">
        <v>2.574254623772447E-2</v>
      </c>
      <c r="J89" s="13" t="s">
        <v>25</v>
      </c>
      <c r="K89" s="13">
        <v>1</v>
      </c>
    </row>
    <row r="90" spans="4:11" x14ac:dyDescent="0.25">
      <c r="D90" s="7">
        <v>2009</v>
      </c>
      <c r="E90" s="13">
        <v>0.18274002753642574</v>
      </c>
      <c r="F90" s="13">
        <v>6.155767785283861E-2</v>
      </c>
      <c r="G90" s="13">
        <v>6.7067968437328332E-2</v>
      </c>
      <c r="H90" s="13">
        <v>2.7404642338492425E-2</v>
      </c>
      <c r="I90" s="13">
        <v>2.2789896316135577E-2</v>
      </c>
      <c r="J90" s="13" t="s">
        <v>25</v>
      </c>
      <c r="K90" s="13">
        <v>1</v>
      </c>
    </row>
    <row r="91" spans="4:11" x14ac:dyDescent="0.25">
      <c r="D91" s="7">
        <v>2010</v>
      </c>
      <c r="E91" s="13">
        <v>0.17709905936639503</v>
      </c>
      <c r="F91" s="13">
        <v>6.827381174543927E-2</v>
      </c>
      <c r="G91" s="13">
        <v>5.2717281147380037E-2</v>
      </c>
      <c r="H91" s="13">
        <v>3.0238446766011746E-2</v>
      </c>
      <c r="I91" s="13">
        <v>2.3502672126564303E-2</v>
      </c>
      <c r="J91" s="13" t="s">
        <v>25</v>
      </c>
      <c r="K91" s="13">
        <v>1</v>
      </c>
    </row>
    <row r="92" spans="4:11" x14ac:dyDescent="0.25">
      <c r="D92" s="7">
        <v>2011</v>
      </c>
      <c r="E92" s="13">
        <v>0.18218008330325031</v>
      </c>
      <c r="F92" s="13">
        <v>7.0928296183339665E-2</v>
      </c>
      <c r="G92" s="13">
        <v>4.0010350054484958E-2</v>
      </c>
      <c r="H92" s="13">
        <v>3.012188918764808E-2</v>
      </c>
      <c r="I92" s="13">
        <v>2.3406337740502089E-2</v>
      </c>
      <c r="J92" s="13" t="s">
        <v>26</v>
      </c>
      <c r="K92" s="13">
        <v>1</v>
      </c>
    </row>
    <row r="93" spans="4:11" x14ac:dyDescent="0.25">
      <c r="D93" s="7">
        <v>2012</v>
      </c>
      <c r="E93" s="13">
        <v>0.18848208187139762</v>
      </c>
      <c r="F93" s="13">
        <v>7.0065749464231372E-2</v>
      </c>
      <c r="G93" s="13">
        <v>3.4059256377277733E-2</v>
      </c>
      <c r="H93" s="13">
        <v>2.9250277146060266E-2</v>
      </c>
      <c r="I93" s="13">
        <v>2.2674876042493936E-2</v>
      </c>
      <c r="J93" s="13" t="s">
        <v>26</v>
      </c>
      <c r="K93" s="13">
        <v>1</v>
      </c>
    </row>
    <row r="94" spans="4:11" x14ac:dyDescent="0.25">
      <c r="D94" s="7">
        <v>2013</v>
      </c>
      <c r="E94" s="13">
        <v>0.17430414647974202</v>
      </c>
      <c r="F94" s="13">
        <v>6.4389011016584258E-2</v>
      </c>
      <c r="G94" s="13">
        <v>3.3765409590861627E-2</v>
      </c>
      <c r="H94" s="13">
        <v>3.0674761137223935E-2</v>
      </c>
      <c r="I94" s="13">
        <v>2.4520548783096303E-2</v>
      </c>
      <c r="J94" s="13" t="s">
        <v>27</v>
      </c>
      <c r="K94" s="13">
        <v>1</v>
      </c>
    </row>
    <row r="95" spans="4:11" x14ac:dyDescent="0.25">
      <c r="D95" s="7">
        <v>2014</v>
      </c>
      <c r="E95" s="13">
        <v>0.17883472009386431</v>
      </c>
      <c r="F95" s="13">
        <v>6.2635470335109966E-2</v>
      </c>
      <c r="G95" s="13">
        <v>2.7908165570516157E-2</v>
      </c>
      <c r="H95" s="13">
        <v>3.0440190205694169E-2</v>
      </c>
      <c r="I95" s="13">
        <v>2.2313117756359004E-2</v>
      </c>
      <c r="J95" s="13" t="s">
        <v>28</v>
      </c>
      <c r="K95" s="13">
        <v>1</v>
      </c>
    </row>
    <row r="96" spans="4:11" x14ac:dyDescent="0.25">
      <c r="D96" s="7">
        <v>2015</v>
      </c>
      <c r="E96" s="13">
        <v>0.17752058029040155</v>
      </c>
      <c r="F96" s="13">
        <v>5.3759296275400395E-2</v>
      </c>
      <c r="G96" s="13">
        <v>4.232635913313039E-2</v>
      </c>
      <c r="H96" s="13">
        <v>2.5356732969136656E-2</v>
      </c>
      <c r="I96" s="13">
        <v>2.1161876816207143E-2</v>
      </c>
      <c r="J96" s="13" t="s">
        <v>26</v>
      </c>
      <c r="K96" s="13">
        <v>1</v>
      </c>
    </row>
    <row r="97" spans="4:11" x14ac:dyDescent="0.25">
      <c r="D97" s="7">
        <v>2016</v>
      </c>
      <c r="E97" s="13">
        <v>0.17728312577171795</v>
      </c>
      <c r="F97" s="13">
        <v>4.8918297026718627E-2</v>
      </c>
      <c r="G97" s="13">
        <v>4.9074289603186487E-2</v>
      </c>
      <c r="H97" s="13">
        <v>2.4671200921995314E-2</v>
      </c>
      <c r="I97" s="13">
        <v>2.3547566894625244E-2</v>
      </c>
      <c r="J97" s="13" t="s">
        <v>27</v>
      </c>
      <c r="K97" s="13">
        <v>1</v>
      </c>
    </row>
    <row r="98" spans="4:11" x14ac:dyDescent="0.25">
      <c r="D98" s="7">
        <v>2017</v>
      </c>
      <c r="E98" s="13">
        <v>0.17455275906888809</v>
      </c>
      <c r="F98" s="13">
        <v>5.132222616093584E-2</v>
      </c>
      <c r="G98" s="13">
        <v>4.4776084130922843E-2</v>
      </c>
      <c r="H98" s="13">
        <v>2.9318208673047384E-2</v>
      </c>
      <c r="I98" s="13">
        <v>2.1779510811768876E-2</v>
      </c>
      <c r="J98" s="13" t="s">
        <v>27</v>
      </c>
      <c r="K98" s="13">
        <v>1</v>
      </c>
    </row>
    <row r="99" spans="4:11" ht="15.75" thickBot="1" x14ac:dyDescent="0.3">
      <c r="D99" s="23"/>
      <c r="E99" s="24"/>
      <c r="F99" s="24"/>
      <c r="G99" s="24"/>
      <c r="H99" s="23"/>
      <c r="I99" s="23"/>
      <c r="J99" s="23"/>
      <c r="K99" s="23"/>
    </row>
    <row r="100" spans="4:11" x14ac:dyDescent="0.25">
      <c r="D100" t="s">
        <v>17</v>
      </c>
    </row>
  </sheetData>
  <mergeCells count="1">
    <mergeCell ref="K6:L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Santos</dc:creator>
  <cp:lastModifiedBy>Darcy Santos</cp:lastModifiedBy>
  <dcterms:created xsi:type="dcterms:W3CDTF">2020-10-06T14:40:07Z</dcterms:created>
  <dcterms:modified xsi:type="dcterms:W3CDTF">2020-10-06T14:57:58Z</dcterms:modified>
</cp:coreProperties>
</file>